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800" yWindow="5760" windowWidth="11400" windowHeight="7740"/>
  </bookViews>
  <sheets>
    <sheet name="Sheet1" sheetId="3" r:id="rId1"/>
    <sheet name="memo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Sheet1!$A$1:$L$46</definedName>
  </definedNames>
  <calcPr calcId="145621"/>
</workbook>
</file>

<file path=xl/calcChain.xml><?xml version="1.0" encoding="utf-8"?>
<calcChain xmlns="http://schemas.openxmlformats.org/spreadsheetml/2006/main">
  <c r="L28" i="3" l="1"/>
  <c r="K45" i="3" l="1"/>
  <c r="K41" i="3"/>
  <c r="K38" i="3"/>
  <c r="K35" i="3"/>
  <c r="K32" i="3"/>
  <c r="K28" i="3"/>
  <c r="K25" i="3"/>
  <c r="K22" i="3"/>
  <c r="K21" i="3"/>
  <c r="K19" i="3"/>
  <c r="K12" i="3"/>
  <c r="K9" i="3"/>
  <c r="K8" i="3"/>
  <c r="J45" i="3"/>
  <c r="J41" i="3"/>
  <c r="J38" i="3"/>
  <c r="J35" i="3"/>
  <c r="J32" i="3"/>
  <c r="J28" i="3"/>
  <c r="J25" i="3"/>
  <c r="J22" i="3"/>
  <c r="J21" i="3"/>
  <c r="J19" i="3"/>
  <c r="J12" i="3"/>
  <c r="J9" i="3"/>
  <c r="J8" i="3"/>
  <c r="I45" i="3"/>
  <c r="I41" i="3"/>
  <c r="I38" i="3"/>
  <c r="I35" i="3"/>
  <c r="I32" i="3"/>
  <c r="I28" i="3"/>
  <c r="I25" i="3"/>
  <c r="I22" i="3"/>
  <c r="I21" i="3"/>
  <c r="I19" i="3"/>
  <c r="I12" i="3"/>
  <c r="I9" i="3"/>
  <c r="I8" i="3"/>
  <c r="H45" i="3"/>
  <c r="H41" i="3"/>
  <c r="H38" i="3"/>
  <c r="H35" i="3"/>
  <c r="H32" i="3"/>
  <c r="H28" i="3"/>
  <c r="H25" i="3"/>
  <c r="H22" i="3"/>
  <c r="H21" i="3"/>
  <c r="H19" i="3"/>
  <c r="H12" i="3"/>
  <c r="H9" i="3"/>
  <c r="H8" i="3"/>
  <c r="G45" i="3"/>
  <c r="G41" i="3"/>
  <c r="G38" i="3"/>
  <c r="G35" i="3"/>
  <c r="G32" i="3"/>
  <c r="G28" i="3"/>
  <c r="G25" i="3"/>
  <c r="G22" i="3"/>
  <c r="G21" i="3"/>
  <c r="G19" i="3"/>
  <c r="G12" i="3"/>
  <c r="G9" i="3"/>
  <c r="G8" i="3"/>
  <c r="F41" i="3"/>
  <c r="F38" i="3"/>
  <c r="F35" i="3"/>
  <c r="F32" i="3"/>
  <c r="F28" i="3"/>
  <c r="F25" i="3"/>
  <c r="F22" i="3"/>
  <c r="F21" i="3"/>
  <c r="F19" i="3"/>
  <c r="F12" i="3"/>
  <c r="F9" i="3"/>
  <c r="F8" i="3"/>
  <c r="K20" i="3" l="1"/>
  <c r="K33" i="3"/>
  <c r="K7" i="3" l="1"/>
  <c r="K46" i="3" s="1"/>
  <c r="J7" i="3" l="1"/>
  <c r="I33" i="3"/>
  <c r="I20" i="3" l="1"/>
  <c r="J33" i="3"/>
  <c r="J20" i="3"/>
  <c r="J46" i="3" l="1"/>
  <c r="F20" i="3" l="1"/>
  <c r="E20" i="3"/>
  <c r="I7" i="3"/>
  <c r="I46" i="3" s="1"/>
  <c r="F7" i="3"/>
  <c r="E7" i="3"/>
  <c r="G33" i="3" l="1"/>
  <c r="H33" i="3"/>
  <c r="H7" i="3"/>
  <c r="F33" i="3"/>
  <c r="F46" i="3" s="1"/>
  <c r="G7" i="3"/>
  <c r="G20" i="3"/>
  <c r="E33" i="3"/>
  <c r="E46" i="3" s="1"/>
  <c r="H20" i="3"/>
  <c r="H46" i="3" l="1"/>
  <c r="G46" i="3"/>
  <c r="L35" i="3" l="1"/>
  <c r="L38" i="3"/>
  <c r="L41" i="3"/>
  <c r="L21" i="3"/>
  <c r="L22" i="3"/>
  <c r="L25" i="3"/>
  <c r="L8" i="3"/>
  <c r="L9" i="3"/>
  <c r="L12" i="3"/>
  <c r="L19" i="3"/>
  <c r="L32" i="3" l="1"/>
  <c r="L20" i="3" s="1"/>
  <c r="L7" i="3"/>
  <c r="L45" i="3"/>
  <c r="L33" i="3" s="1"/>
  <c r="L46" i="3" l="1"/>
</calcChain>
</file>

<file path=xl/sharedStrings.xml><?xml version="1.0" encoding="utf-8"?>
<sst xmlns="http://schemas.openxmlformats.org/spreadsheetml/2006/main" count="45" uniqueCount="19">
  <si>
    <t>(MILLIONS OF BAHT)</t>
  </si>
  <si>
    <t>คำนวณได้จาก</t>
  </si>
  <si>
    <t>ตาราง FFRC ด้าน Source</t>
  </si>
  <si>
    <t>CURRENCY AND DEPOSITS</t>
  </si>
  <si>
    <t>SECURITIES OTHER THAN SHARES</t>
  </si>
  <si>
    <t>LOANS</t>
  </si>
  <si>
    <t>SHORT-TERM</t>
  </si>
  <si>
    <t>LONG-TREM</t>
  </si>
  <si>
    <t>DOMESTIC</t>
  </si>
  <si>
    <t>FOREIGN</t>
  </si>
  <si>
    <t>INSURANCE TECHNICAL RESERVES</t>
  </si>
  <si>
    <t>OTHER ACCOUNTS PAYABLE</t>
  </si>
  <si>
    <t>CENTRAL BANK</t>
  </si>
  <si>
    <t>OTHER DEPOSITORY CORPORATIONS</t>
  </si>
  <si>
    <t>OTHER FINANCIAL CORPORATIONS</t>
  </si>
  <si>
    <t>TABLE 3.6  INTRA FINANCIAL SECTORS TRANSACTIONS</t>
  </si>
  <si>
    <t>TOTAL FUNDS RAISED</t>
  </si>
  <si>
    <t>SHARES AND OTHER EQUITY</t>
  </si>
  <si>
    <t>-19-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</si>
</sst>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#,##0;\(#,##0\)"/>
  </numFmts>
  <fonts count="12" x14ac:knownFonts="1">
    <font>
      <sz val="12"/>
      <name val="Arial"/>
      <charset val="222"/>
    </font>
    <font>
      <sz val="14"/>
      <name val="Cordia New"/>
      <family val="2"/>
    </font>
    <font>
      <sz val="22"/>
      <name val="CordiaUPC"/>
      <family val="2"/>
      <charset val="222"/>
    </font>
    <font>
      <b/>
      <sz val="22"/>
      <color indexed="8"/>
      <name val="CordiaUPC"/>
      <family val="2"/>
      <charset val="222"/>
    </font>
    <font>
      <b/>
      <sz val="22"/>
      <name val="CordiaUPC"/>
      <family val="2"/>
      <charset val="222"/>
    </font>
    <font>
      <sz val="13"/>
      <name val="Tahoma"/>
      <family val="2"/>
    </font>
    <font>
      <b/>
      <sz val="13"/>
      <name val="Tahoma"/>
      <family val="2"/>
    </font>
    <font>
      <sz val="13"/>
      <color indexed="9"/>
      <name val="Tahoma"/>
      <family val="2"/>
    </font>
    <font>
      <sz val="13"/>
      <color theme="0"/>
      <name val="Tahoma"/>
      <family val="2"/>
    </font>
    <font>
      <b/>
      <sz val="13"/>
      <color indexed="8"/>
      <name val="Tahoma"/>
      <family val="2"/>
    </font>
    <font>
      <sz val="13"/>
      <name val="CordiaUPC"/>
      <family val="2"/>
      <charset val="222"/>
    </font>
    <font>
      <sz val="27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/>
    <xf numFmtId="0" fontId="2" fillId="0" borderId="0" xfId="1" applyFont="1"/>
    <xf numFmtId="0" fontId="3" fillId="0" borderId="0" xfId="1" applyFont="1"/>
    <xf numFmtId="0" fontId="4" fillId="0" borderId="0" xfId="1" applyFont="1"/>
    <xf numFmtId="0" fontId="2" fillId="0" borderId="0" xfId="1" applyFont="1" applyAlignment="1">
      <alignment vertical="top"/>
    </xf>
    <xf numFmtId="0" fontId="5" fillId="0" borderId="0" xfId="1" quotePrefix="1" applyFont="1" applyAlignment="1" applyProtection="1">
      <alignment horizontal="center"/>
    </xf>
    <xf numFmtId="0" fontId="5" fillId="0" borderId="0" xfId="1" applyFont="1" applyAlignment="1" applyProtection="1">
      <alignment horizontal="center"/>
    </xf>
    <xf numFmtId="0" fontId="5" fillId="0" borderId="0" xfId="1" applyFont="1" applyAlignment="1" applyProtection="1">
      <alignment vertical="center"/>
    </xf>
    <xf numFmtId="0" fontId="5" fillId="0" borderId="0" xfId="1" applyFont="1" applyAlignment="1" applyProtection="1">
      <alignment horizontal="right" vertical="center"/>
    </xf>
    <xf numFmtId="0" fontId="5" fillId="2" borderId="1" xfId="1" applyFont="1" applyFill="1" applyBorder="1" applyAlignment="1" applyProtection="1">
      <alignment vertical="center"/>
    </xf>
    <xf numFmtId="0" fontId="6" fillId="2" borderId="1" xfId="1" applyFont="1" applyFill="1" applyBorder="1" applyAlignment="1" applyProtection="1">
      <alignment vertical="center"/>
    </xf>
    <xf numFmtId="0" fontId="6" fillId="2" borderId="1" xfId="1" quotePrefix="1" applyFont="1" applyFill="1" applyBorder="1" applyAlignment="1" applyProtection="1">
      <alignment horizontal="right" vertical="center"/>
    </xf>
    <xf numFmtId="187" fontId="6" fillId="0" borderId="0" xfId="0" applyNumberFormat="1" applyFont="1" applyBorder="1" applyAlignment="1">
      <alignment vertical="top"/>
    </xf>
    <xf numFmtId="0" fontId="6" fillId="0" borderId="0" xfId="1" applyFont="1" applyAlignment="1" applyProtection="1"/>
    <xf numFmtId="3" fontId="6" fillId="0" borderId="0" xfId="0" applyNumberFormat="1" applyFont="1" applyBorder="1" applyAlignment="1"/>
    <xf numFmtId="0" fontId="5" fillId="2" borderId="0" xfId="1" applyFont="1" applyFill="1" applyProtection="1"/>
    <xf numFmtId="0" fontId="6" fillId="2" borderId="0" xfId="0" applyFont="1" applyFill="1" applyBorder="1" applyAlignment="1">
      <alignment vertical="center"/>
    </xf>
    <xf numFmtId="37" fontId="6" fillId="2" borderId="0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0" fontId="5" fillId="0" borderId="0" xfId="1" applyFont="1" applyProtection="1"/>
    <xf numFmtId="0" fontId="6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7" fontId="5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0" xfId="1" applyFont="1" applyAlignment="1" applyProtection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37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5" fillId="0" borderId="0" xfId="1" applyFont="1" applyBorder="1" applyProtection="1"/>
    <xf numFmtId="0" fontId="5" fillId="0" borderId="0" xfId="1" applyFont="1" applyBorder="1" applyAlignment="1" applyProtection="1">
      <alignment horizontal="left" vertical="center"/>
    </xf>
    <xf numFmtId="3" fontId="8" fillId="0" borderId="0" xfId="0" applyNumberFormat="1" applyFont="1" applyFill="1" applyBorder="1" applyAlignment="1">
      <alignment vertical="center"/>
    </xf>
    <xf numFmtId="0" fontId="6" fillId="2" borderId="0" xfId="1" applyFont="1" applyFill="1" applyBorder="1" applyProtection="1"/>
    <xf numFmtId="0" fontId="6" fillId="2" borderId="0" xfId="1" applyFont="1" applyFill="1" applyBorder="1"/>
    <xf numFmtId="0" fontId="6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9" fillId="2" borderId="0" xfId="1" applyFont="1" applyFill="1" applyBorder="1"/>
    <xf numFmtId="37" fontId="9" fillId="2" borderId="0" xfId="1" applyNumberFormat="1" applyFont="1" applyFill="1" applyBorder="1"/>
    <xf numFmtId="3" fontId="9" fillId="2" borderId="0" xfId="1" applyNumberFormat="1" applyFont="1" applyFill="1" applyBorder="1"/>
    <xf numFmtId="0" fontId="5" fillId="0" borderId="0" xfId="1" applyFont="1" applyBorder="1"/>
    <xf numFmtId="37" fontId="7" fillId="0" borderId="0" xfId="1" applyNumberFormat="1" applyFont="1" applyBorder="1"/>
    <xf numFmtId="3" fontId="7" fillId="0" borderId="0" xfId="1" applyNumberFormat="1" applyFont="1" applyBorder="1"/>
    <xf numFmtId="37" fontId="5" fillId="0" borderId="0" xfId="1" applyNumberFormat="1" applyFont="1" applyBorder="1"/>
    <xf numFmtId="3" fontId="5" fillId="0" borderId="0" xfId="1" applyNumberFormat="1" applyFont="1" applyBorder="1"/>
    <xf numFmtId="3" fontId="8" fillId="0" borderId="0" xfId="1" applyNumberFormat="1" applyFont="1" applyFill="1" applyBorder="1"/>
    <xf numFmtId="0" fontId="5" fillId="0" borderId="0" xfId="1" applyFont="1" applyBorder="1" applyAlignment="1"/>
    <xf numFmtId="0" fontId="5" fillId="0" borderId="0" xfId="0" applyFont="1" applyFill="1" applyBorder="1" applyAlignment="1"/>
    <xf numFmtId="0" fontId="5" fillId="0" borderId="0" xfId="1" applyFont="1" applyBorder="1" applyAlignment="1" applyProtection="1">
      <alignment horizontal="left"/>
    </xf>
    <xf numFmtId="37" fontId="5" fillId="0" borderId="0" xfId="1" applyNumberFormat="1" applyFont="1" applyBorder="1" applyAlignment="1"/>
    <xf numFmtId="3" fontId="5" fillId="0" borderId="0" xfId="1" applyNumberFormat="1" applyFont="1" applyBorder="1" applyAlignment="1"/>
    <xf numFmtId="0" fontId="6" fillId="2" borderId="2" xfId="0" applyFont="1" applyFill="1" applyBorder="1" applyAlignment="1">
      <alignment vertical="center"/>
    </xf>
    <xf numFmtId="37" fontId="6" fillId="2" borderId="2" xfId="0" applyNumberFormat="1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0" fontId="10" fillId="0" borderId="0" xfId="1" applyFont="1"/>
    <xf numFmtId="3" fontId="10" fillId="0" borderId="0" xfId="1" applyNumberFormat="1" applyFont="1"/>
    <xf numFmtId="0" fontId="6" fillId="0" borderId="0" xfId="0" applyFont="1" applyAlignment="1" applyProtection="1">
      <alignment horizontal="center"/>
    </xf>
    <xf numFmtId="3" fontId="11" fillId="0" borderId="0" xfId="0" quotePrefix="1" applyNumberFormat="1" applyFont="1" applyAlignment="1">
      <alignment horizontal="center" vertical="center"/>
    </xf>
  </cellXfs>
  <cellStyles count="2">
    <cellStyle name="Normal" xfId="0" builtinId="0"/>
    <cellStyle name="ปกติ_FA sna93 T3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FIF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FIF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3/&#3588;&#3619;&#3633;&#3657;&#3591;&#3607;&#3637;&#3656;%203%20Reconcile%20with%20real%20sector/FFIF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4/FINANCIAL%20SECTOR/FINANCIAL%202014/&#3588;&#3619;&#3633;&#3657;&#3591;&#3607;&#3637;&#3656;%203%20Reconcile%20with%20real%20sector/FFIF%20201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5/&#3588;&#3619;&#3633;&#3657;&#3591;&#3607;&#3637;&#3656;%203%20Reconcile%20with%20real%20sector/FFIF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6/&#3588;&#3619;&#3633;&#3657;&#3591;&#3607;&#3637;&#3656;%203/FFIF%2020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7/&#3588;&#3619;&#3633;&#3657;&#3591;&#3607;&#3637;&#3656;%203/FFIF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1"/>
      <sheetName val="FFIF 2011"/>
    </sheetNames>
    <sheetDataSet>
      <sheetData sheetId="0">
        <row r="8">
          <cell r="C8">
            <v>-59122</v>
          </cell>
          <cell r="E8">
            <v>30981</v>
          </cell>
        </row>
        <row r="12">
          <cell r="C12">
            <v>405186</v>
          </cell>
          <cell r="E12">
            <v>218045</v>
          </cell>
          <cell r="G12">
            <v>-2484</v>
          </cell>
        </row>
        <row r="21">
          <cell r="C21">
            <v>-112038</v>
          </cell>
          <cell r="E21">
            <v>12305</v>
          </cell>
          <cell r="G21">
            <v>55119</v>
          </cell>
        </row>
        <row r="25">
          <cell r="E25">
            <v>25</v>
          </cell>
          <cell r="G25">
            <v>-4096</v>
          </cell>
        </row>
        <row r="28">
          <cell r="C28">
            <v>344</v>
          </cell>
          <cell r="E28">
            <v>5297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2"/>
      <sheetName val="FFIF 2012 NEW"/>
    </sheetNames>
    <sheetDataSet>
      <sheetData sheetId="0">
        <row r="8">
          <cell r="C8">
            <v>-26339</v>
          </cell>
          <cell r="E8">
            <v>276686</v>
          </cell>
        </row>
        <row r="12">
          <cell r="C12">
            <v>280968</v>
          </cell>
          <cell r="E12">
            <v>-225006</v>
          </cell>
          <cell r="G12">
            <v>12534</v>
          </cell>
        </row>
        <row r="21">
          <cell r="C21">
            <v>-47966</v>
          </cell>
          <cell r="E21">
            <v>179315</v>
          </cell>
          <cell r="G21">
            <v>121610</v>
          </cell>
        </row>
        <row r="25">
          <cell r="E25">
            <v>206028</v>
          </cell>
          <cell r="G25">
            <v>27233</v>
          </cell>
        </row>
        <row r="28">
          <cell r="C28">
            <v>0</v>
          </cell>
          <cell r="E28">
            <v>3734</v>
          </cell>
          <cell r="G28">
            <v>-9530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3"/>
      <sheetName val="FFIF 2013"/>
    </sheetNames>
    <sheetDataSet>
      <sheetData sheetId="0">
        <row r="8">
          <cell r="C8">
            <v>35772</v>
          </cell>
          <cell r="E8">
            <v>126724</v>
          </cell>
        </row>
        <row r="12">
          <cell r="C12">
            <v>-107704</v>
          </cell>
          <cell r="E12">
            <v>66835</v>
          </cell>
          <cell r="G12">
            <v>6917</v>
          </cell>
        </row>
        <row r="21">
          <cell r="C21">
            <v>19424</v>
          </cell>
          <cell r="E21">
            <v>-16001</v>
          </cell>
          <cell r="G21">
            <v>93620</v>
          </cell>
        </row>
        <row r="25">
          <cell r="E25">
            <v>-156990</v>
          </cell>
          <cell r="G25">
            <v>-55787</v>
          </cell>
        </row>
        <row r="27">
          <cell r="E27">
            <v>-10728</v>
          </cell>
          <cell r="G27">
            <v>37162</v>
          </cell>
        </row>
        <row r="28">
          <cell r="C28">
            <v>602</v>
          </cell>
          <cell r="E28">
            <v>10331</v>
          </cell>
          <cell r="G28">
            <v>-35680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4"/>
      <sheetName val="FFIF 2014"/>
    </sheetNames>
    <sheetDataSet>
      <sheetData sheetId="0">
        <row r="8">
          <cell r="C8">
            <v>90999</v>
          </cell>
          <cell r="E8">
            <v>140298</v>
          </cell>
        </row>
        <row r="12">
          <cell r="C12">
            <v>-99871</v>
          </cell>
          <cell r="E12">
            <v>95243</v>
          </cell>
          <cell r="G12">
            <v>11559</v>
          </cell>
        </row>
        <row r="21">
          <cell r="C21">
            <v>122359</v>
          </cell>
          <cell r="E21">
            <v>-32135</v>
          </cell>
          <cell r="G21">
            <v>-32566</v>
          </cell>
        </row>
        <row r="25">
          <cell r="E25">
            <v>222948</v>
          </cell>
          <cell r="G25">
            <v>32097</v>
          </cell>
        </row>
        <row r="27">
          <cell r="E27">
            <v>-311</v>
          </cell>
          <cell r="G27">
            <v>-25767</v>
          </cell>
        </row>
        <row r="28">
          <cell r="C28">
            <v>655</v>
          </cell>
          <cell r="E28">
            <v>-10978</v>
          </cell>
          <cell r="G28">
            <v>25731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4"/>
      <sheetName val="FFIF 2015"/>
    </sheetNames>
    <sheetDataSet>
      <sheetData sheetId="0">
        <row r="8">
          <cell r="C8">
            <v>-14745</v>
          </cell>
          <cell r="E8">
            <v>-113826</v>
          </cell>
        </row>
        <row r="12">
          <cell r="C12">
            <v>-31895</v>
          </cell>
          <cell r="E12">
            <v>37035</v>
          </cell>
          <cell r="G12">
            <v>-20147</v>
          </cell>
        </row>
        <row r="21">
          <cell r="C21">
            <v>34969</v>
          </cell>
          <cell r="E21">
            <v>-26330</v>
          </cell>
          <cell r="G21">
            <v>47541</v>
          </cell>
        </row>
        <row r="25">
          <cell r="E25">
            <v>-185705</v>
          </cell>
          <cell r="G25">
            <v>23760</v>
          </cell>
        </row>
        <row r="27">
          <cell r="E27">
            <v>40292</v>
          </cell>
          <cell r="G27">
            <v>39196</v>
          </cell>
        </row>
        <row r="28">
          <cell r="C28">
            <v>2169</v>
          </cell>
          <cell r="E28">
            <v>826</v>
          </cell>
          <cell r="G28">
            <v>825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6"/>
    </sheetNames>
    <sheetDataSet>
      <sheetData sheetId="0">
        <row r="8">
          <cell r="C8">
            <v>22755</v>
          </cell>
          <cell r="E8">
            <v>-134349</v>
          </cell>
        </row>
        <row r="12">
          <cell r="C12">
            <v>60422</v>
          </cell>
          <cell r="E12">
            <v>17838</v>
          </cell>
          <cell r="G12">
            <v>-76</v>
          </cell>
        </row>
        <row r="21">
          <cell r="C21">
            <v>258595</v>
          </cell>
          <cell r="E21">
            <v>-124159</v>
          </cell>
          <cell r="G21">
            <v>132592</v>
          </cell>
        </row>
        <row r="25">
          <cell r="E25">
            <v>150403</v>
          </cell>
          <cell r="G25">
            <v>34146</v>
          </cell>
        </row>
        <row r="27">
          <cell r="E27">
            <v>1870</v>
          </cell>
          <cell r="G27">
            <v>-553</v>
          </cell>
        </row>
        <row r="28">
          <cell r="C28">
            <v>-629</v>
          </cell>
          <cell r="E28">
            <v>1645</v>
          </cell>
          <cell r="G28">
            <v>-775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IF2017"/>
    </sheetNames>
    <sheetDataSet>
      <sheetData sheetId="0">
        <row r="8">
          <cell r="C8">
            <v>-13098</v>
          </cell>
          <cell r="E8">
            <v>-45737</v>
          </cell>
        </row>
        <row r="12">
          <cell r="C12">
            <v>-221516</v>
          </cell>
          <cell r="E12">
            <v>31332</v>
          </cell>
          <cell r="G12">
            <v>2766</v>
          </cell>
        </row>
        <row r="21">
          <cell r="C21">
            <v>681707</v>
          </cell>
          <cell r="E21">
            <v>15809</v>
          </cell>
          <cell r="G21">
            <v>-68219</v>
          </cell>
        </row>
        <row r="25">
          <cell r="E25">
            <v>55416</v>
          </cell>
          <cell r="G25">
            <v>34870</v>
          </cell>
        </row>
        <row r="27">
          <cell r="E27">
            <v>7902</v>
          </cell>
          <cell r="G27">
            <v>-22812</v>
          </cell>
        </row>
        <row r="28">
          <cell r="C28">
            <v>217145</v>
          </cell>
          <cell r="E28">
            <v>189803</v>
          </cell>
          <cell r="G28">
            <v>124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0"/>
  <sheetViews>
    <sheetView tabSelected="1" zoomScale="60" zoomScaleNormal="60" workbookViewId="0">
      <pane xSplit="4" ySplit="5" topLeftCell="H6" activePane="bottomRight" state="frozen"/>
      <selection pane="topRight" activeCell="E1" sqref="E1"/>
      <selection pane="bottomLeft" activeCell="A6" sqref="A6"/>
      <selection pane="bottomRight" activeCell="K8" sqref="K8"/>
    </sheetView>
  </sheetViews>
  <sheetFormatPr defaultColWidth="7.109375" defaultRowHeight="33" x14ac:dyDescent="0.75"/>
  <cols>
    <col min="1" max="3" width="2.109375" style="55" customWidth="1"/>
    <col min="4" max="4" width="42.33203125" style="55" customWidth="1"/>
    <col min="5" max="6" width="11.77734375" style="55" hidden="1" customWidth="1"/>
    <col min="7" max="7" width="20.77734375" style="55" hidden="1" customWidth="1"/>
    <col min="8" max="11" width="20.77734375" style="55" customWidth="1"/>
    <col min="12" max="12" width="18.88671875" style="3" customWidth="1"/>
    <col min="13" max="16384" width="7.109375" style="3"/>
  </cols>
  <sheetData>
    <row r="1" spans="1:12" s="1" customFormat="1" ht="24.95" customHeight="1" x14ac:dyDescent="0.2">
      <c r="A1" s="58" t="s">
        <v>18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s="1" customFormat="1" ht="24.95" customHeight="1" x14ac:dyDescent="0.25">
      <c r="A2" s="7"/>
      <c r="B2" s="7"/>
      <c r="C2" s="7"/>
      <c r="D2" s="7"/>
      <c r="E2" s="8"/>
      <c r="F2" s="7"/>
      <c r="G2" s="7"/>
      <c r="H2" s="7"/>
      <c r="I2" s="7"/>
      <c r="J2" s="7"/>
      <c r="K2" s="7"/>
    </row>
    <row r="3" spans="1:12" s="2" customFormat="1" ht="24.95" customHeight="1" x14ac:dyDescent="0.75">
      <c r="A3" s="57" t="s">
        <v>15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s="1" customFormat="1" ht="24.95" customHeight="1" x14ac:dyDescent="0.2">
      <c r="A4" s="9"/>
      <c r="B4" s="9"/>
      <c r="C4" s="9"/>
      <c r="D4" s="9"/>
      <c r="E4" s="10"/>
      <c r="F4" s="10"/>
      <c r="G4" s="10"/>
      <c r="H4" s="10"/>
      <c r="I4" s="10"/>
      <c r="J4" s="10"/>
      <c r="K4" s="10"/>
      <c r="L4" s="10" t="s">
        <v>0</v>
      </c>
    </row>
    <row r="5" spans="1:12" ht="30" customHeight="1" x14ac:dyDescent="0.75">
      <c r="A5" s="11"/>
      <c r="B5" s="11"/>
      <c r="C5" s="11"/>
      <c r="D5" s="12"/>
      <c r="E5" s="13">
        <v>2010</v>
      </c>
      <c r="F5" s="13">
        <v>2011</v>
      </c>
      <c r="G5" s="13">
        <v>2012</v>
      </c>
      <c r="H5" s="13">
        <v>2013</v>
      </c>
      <c r="I5" s="13">
        <v>2014</v>
      </c>
      <c r="J5" s="13">
        <v>2015</v>
      </c>
      <c r="K5" s="13">
        <v>2016</v>
      </c>
      <c r="L5" s="13">
        <v>2017</v>
      </c>
    </row>
    <row r="6" spans="1:12" s="2" customFormat="1" ht="24.95" customHeight="1" x14ac:dyDescent="0.75">
      <c r="A6" s="14"/>
      <c r="B6" s="15"/>
      <c r="C6" s="15"/>
      <c r="D6" s="15"/>
      <c r="E6" s="16"/>
      <c r="F6" s="16"/>
      <c r="G6" s="16"/>
      <c r="H6" s="16"/>
      <c r="I6" s="16"/>
      <c r="J6" s="16"/>
      <c r="K6" s="16"/>
    </row>
    <row r="7" spans="1:12" ht="24.95" customHeight="1" x14ac:dyDescent="0.75">
      <c r="A7" s="17"/>
      <c r="B7" s="18" t="s">
        <v>12</v>
      </c>
      <c r="C7" s="17"/>
      <c r="D7" s="17"/>
      <c r="E7" s="19">
        <f t="shared" ref="E7" si="0">+E8+E9+E12+E15+E18+E19</f>
        <v>623191</v>
      </c>
      <c r="F7" s="20">
        <f t="shared" ref="F7:L7" si="1">+F8+F9+F12+F15+F18+F19</f>
        <v>234370</v>
      </c>
      <c r="G7" s="20">
        <f t="shared" si="1"/>
        <v>206663</v>
      </c>
      <c r="H7" s="20">
        <f t="shared" si="1"/>
        <v>-51906</v>
      </c>
      <c r="I7" s="20">
        <f t="shared" si="1"/>
        <v>114142</v>
      </c>
      <c r="J7" s="20">
        <f t="shared" si="1"/>
        <v>-9502</v>
      </c>
      <c r="K7" s="20">
        <f t="shared" si="1"/>
        <v>341143</v>
      </c>
      <c r="L7" s="20">
        <f t="shared" si="1"/>
        <v>664238</v>
      </c>
    </row>
    <row r="8" spans="1:12" ht="24.95" customHeight="1" x14ac:dyDescent="0.75">
      <c r="A8" s="21"/>
      <c r="B8" s="22"/>
      <c r="C8" s="23" t="s">
        <v>3</v>
      </c>
      <c r="D8" s="21"/>
      <c r="E8" s="24">
        <v>163343</v>
      </c>
      <c r="F8" s="25">
        <f>[1]FFIF2011!$C$8</f>
        <v>-59122</v>
      </c>
      <c r="G8" s="25">
        <f>[2]FFIF2012!$C$8</f>
        <v>-26339</v>
      </c>
      <c r="H8" s="25">
        <f>[3]FFIF2013!$C$8</f>
        <v>35772</v>
      </c>
      <c r="I8" s="25">
        <f>[4]FFIF2014!$C$8</f>
        <v>90999</v>
      </c>
      <c r="J8" s="25">
        <f>[5]FFIF2014!$C$8</f>
        <v>-14745</v>
      </c>
      <c r="K8" s="25">
        <f>[6]FFIF2016!$C$8</f>
        <v>22755</v>
      </c>
      <c r="L8" s="25">
        <f>[7]FFIF2017!$C$8</f>
        <v>-13098</v>
      </c>
    </row>
    <row r="9" spans="1:12" ht="24.95" customHeight="1" x14ac:dyDescent="0.75">
      <c r="A9" s="21"/>
      <c r="B9" s="21"/>
      <c r="C9" s="23" t="s">
        <v>4</v>
      </c>
      <c r="D9" s="26"/>
      <c r="E9" s="24">
        <v>485463</v>
      </c>
      <c r="F9" s="25">
        <f>[1]FFIF2011!$C$12</f>
        <v>405186</v>
      </c>
      <c r="G9" s="25">
        <f>[2]FFIF2012!$C$12</f>
        <v>280968</v>
      </c>
      <c r="H9" s="25">
        <f>[3]FFIF2013!$C$12</f>
        <v>-107704</v>
      </c>
      <c r="I9" s="25">
        <f>[4]FFIF2014!$C$12</f>
        <v>-99871</v>
      </c>
      <c r="J9" s="25">
        <f>[5]FFIF2014!$C$12</f>
        <v>-31895</v>
      </c>
      <c r="K9" s="25">
        <f>[6]FFIF2016!$C$12</f>
        <v>60422</v>
      </c>
      <c r="L9" s="25">
        <f>[7]FFIF2017!$C$12</f>
        <v>-221516</v>
      </c>
    </row>
    <row r="10" spans="1:12" ht="24.95" hidden="1" customHeight="1" x14ac:dyDescent="0.75">
      <c r="A10" s="21"/>
      <c r="B10" s="21"/>
      <c r="C10" s="23"/>
      <c r="D10" s="27" t="s">
        <v>6</v>
      </c>
      <c r="E10" s="28"/>
      <c r="F10" s="29"/>
      <c r="G10" s="29"/>
      <c r="H10" s="29"/>
      <c r="I10" s="29"/>
      <c r="J10" s="29"/>
      <c r="K10" s="29"/>
      <c r="L10" s="29"/>
    </row>
    <row r="11" spans="1:12" ht="24.95" hidden="1" customHeight="1" x14ac:dyDescent="0.75">
      <c r="A11" s="21"/>
      <c r="B11" s="21"/>
      <c r="C11" s="23"/>
      <c r="D11" s="27" t="s">
        <v>7</v>
      </c>
      <c r="E11" s="24"/>
      <c r="F11" s="25"/>
      <c r="G11" s="25"/>
      <c r="H11" s="25"/>
      <c r="I11" s="25"/>
      <c r="J11" s="25"/>
      <c r="K11" s="25"/>
      <c r="L11" s="25"/>
    </row>
    <row r="12" spans="1:12" ht="24.95" customHeight="1" x14ac:dyDescent="0.75">
      <c r="A12" s="21"/>
      <c r="B12" s="21"/>
      <c r="C12" s="23" t="s">
        <v>5</v>
      </c>
      <c r="D12" s="26"/>
      <c r="E12" s="24">
        <v>-25659</v>
      </c>
      <c r="F12" s="25">
        <f>[1]FFIF2011!$C$21</f>
        <v>-112038</v>
      </c>
      <c r="G12" s="25">
        <f>[2]FFIF2012!$C$21</f>
        <v>-47966</v>
      </c>
      <c r="H12" s="25">
        <f>[3]FFIF2013!$C$21</f>
        <v>19424</v>
      </c>
      <c r="I12" s="25">
        <f>[4]FFIF2014!$C$21</f>
        <v>122359</v>
      </c>
      <c r="J12" s="25">
        <f>[5]FFIF2014!$C$21</f>
        <v>34969</v>
      </c>
      <c r="K12" s="25">
        <f>[6]FFIF2016!$C$21</f>
        <v>258595</v>
      </c>
      <c r="L12" s="25">
        <f>[7]FFIF2017!$C$21</f>
        <v>681707</v>
      </c>
    </row>
    <row r="13" spans="1:12" ht="24.95" hidden="1" customHeight="1" x14ac:dyDescent="0.75">
      <c r="A13" s="21"/>
      <c r="B13" s="21"/>
      <c r="C13" s="23"/>
      <c r="D13" s="27" t="s">
        <v>8</v>
      </c>
      <c r="E13" s="24"/>
      <c r="F13" s="25"/>
      <c r="G13" s="25"/>
      <c r="H13" s="25"/>
      <c r="I13" s="25"/>
      <c r="J13" s="25"/>
      <c r="K13" s="25"/>
      <c r="L13" s="25"/>
    </row>
    <row r="14" spans="1:12" ht="24.95" hidden="1" customHeight="1" x14ac:dyDescent="0.75">
      <c r="A14" s="21"/>
      <c r="B14" s="21"/>
      <c r="C14" s="23"/>
      <c r="D14" s="27" t="s">
        <v>9</v>
      </c>
      <c r="E14" s="28"/>
      <c r="F14" s="29"/>
      <c r="G14" s="29"/>
      <c r="H14" s="29"/>
      <c r="I14" s="29"/>
      <c r="J14" s="29"/>
      <c r="K14" s="29"/>
      <c r="L14" s="29"/>
    </row>
    <row r="15" spans="1:12" ht="24.95" customHeight="1" x14ac:dyDescent="0.75">
      <c r="A15" s="21"/>
      <c r="B15" s="21"/>
      <c r="C15" s="23" t="s">
        <v>17</v>
      </c>
      <c r="D15" s="26"/>
      <c r="E15" s="28">
        <v>0</v>
      </c>
      <c r="F15" s="29">
        <v>0</v>
      </c>
      <c r="G15" s="30">
        <v>0</v>
      </c>
      <c r="H15" s="29">
        <v>0</v>
      </c>
      <c r="I15" s="29"/>
      <c r="J15" s="29"/>
      <c r="K15" s="29"/>
      <c r="L15" s="29"/>
    </row>
    <row r="16" spans="1:12" ht="24.95" hidden="1" customHeight="1" x14ac:dyDescent="0.75">
      <c r="A16" s="21"/>
      <c r="B16" s="21"/>
      <c r="C16" s="23"/>
      <c r="D16" s="27" t="s">
        <v>8</v>
      </c>
      <c r="E16" s="28"/>
      <c r="F16" s="29"/>
      <c r="G16" s="30"/>
      <c r="H16" s="29"/>
      <c r="I16" s="29"/>
      <c r="J16" s="29"/>
      <c r="K16" s="29"/>
      <c r="L16" s="29"/>
    </row>
    <row r="17" spans="1:12" ht="24.95" hidden="1" customHeight="1" x14ac:dyDescent="0.75">
      <c r="A17" s="31"/>
      <c r="B17" s="31"/>
      <c r="C17" s="23"/>
      <c r="D17" s="27" t="s">
        <v>9</v>
      </c>
      <c r="E17" s="28"/>
      <c r="F17" s="29"/>
      <c r="G17" s="30"/>
      <c r="H17" s="29"/>
      <c r="I17" s="29"/>
      <c r="J17" s="29"/>
      <c r="K17" s="29"/>
      <c r="L17" s="29"/>
    </row>
    <row r="18" spans="1:12" ht="24.95" customHeight="1" x14ac:dyDescent="0.75">
      <c r="A18" s="31"/>
      <c r="B18" s="31"/>
      <c r="C18" s="23" t="s">
        <v>10</v>
      </c>
      <c r="D18" s="27"/>
      <c r="E18" s="28">
        <v>0</v>
      </c>
      <c r="F18" s="29">
        <v>0</v>
      </c>
      <c r="G18" s="30">
        <v>0</v>
      </c>
      <c r="H18" s="29">
        <v>0</v>
      </c>
      <c r="I18" s="29"/>
      <c r="J18" s="29"/>
      <c r="K18" s="29"/>
      <c r="L18" s="29"/>
    </row>
    <row r="19" spans="1:12" ht="24.95" customHeight="1" x14ac:dyDescent="0.75">
      <c r="A19" s="31"/>
      <c r="B19" s="31"/>
      <c r="C19" s="23" t="s">
        <v>11</v>
      </c>
      <c r="D19" s="32"/>
      <c r="E19" s="24">
        <v>44</v>
      </c>
      <c r="F19" s="25">
        <f>[1]FFIF2011!$C$28</f>
        <v>344</v>
      </c>
      <c r="G19" s="33">
        <f>[2]FFIF2012!$C$28</f>
        <v>0</v>
      </c>
      <c r="H19" s="25">
        <f>[3]FFIF2013!$C$28</f>
        <v>602</v>
      </c>
      <c r="I19" s="25">
        <f>[4]FFIF2014!$C$28</f>
        <v>655</v>
      </c>
      <c r="J19" s="25">
        <f>[5]FFIF2014!$C$28</f>
        <v>2169</v>
      </c>
      <c r="K19" s="25">
        <f>[6]FFIF2016!$C$28</f>
        <v>-629</v>
      </c>
      <c r="L19" s="25">
        <f>[7]FFIF2017!$C$28</f>
        <v>217145</v>
      </c>
    </row>
    <row r="20" spans="1:12" s="5" customFormat="1" ht="24.95" customHeight="1" x14ac:dyDescent="0.65">
      <c r="A20" s="34"/>
      <c r="B20" s="18" t="s">
        <v>13</v>
      </c>
      <c r="C20" s="35"/>
      <c r="D20" s="34"/>
      <c r="E20" s="19">
        <f t="shared" ref="E20:J20" si="2">+E21+E22+E25+E28+E31+E32</f>
        <v>200513</v>
      </c>
      <c r="F20" s="20">
        <f t="shared" si="2"/>
        <v>266653</v>
      </c>
      <c r="G20" s="20">
        <f t="shared" si="2"/>
        <v>440757</v>
      </c>
      <c r="H20" s="20">
        <f t="shared" si="2"/>
        <v>20171</v>
      </c>
      <c r="I20" s="20">
        <f t="shared" si="2"/>
        <v>415065</v>
      </c>
      <c r="J20" s="20">
        <f t="shared" si="2"/>
        <v>-247708</v>
      </c>
      <c r="K20" s="20">
        <f t="shared" ref="K20:L20" si="3">+K21+K22+K25+K28+K31+K32</f>
        <v>-86752</v>
      </c>
      <c r="L20" s="20">
        <f t="shared" si="3"/>
        <v>254525</v>
      </c>
    </row>
    <row r="21" spans="1:12" ht="24.95" customHeight="1" x14ac:dyDescent="0.75">
      <c r="A21" s="31"/>
      <c r="B21" s="36"/>
      <c r="C21" s="23" t="s">
        <v>3</v>
      </c>
      <c r="D21" s="31"/>
      <c r="E21" s="24">
        <v>92153</v>
      </c>
      <c r="F21" s="25">
        <f>[1]FFIF2011!$E$8</f>
        <v>30981</v>
      </c>
      <c r="G21" s="25">
        <f>[2]FFIF2012!$E$8</f>
        <v>276686</v>
      </c>
      <c r="H21" s="25">
        <f>[3]FFIF2013!$E$8</f>
        <v>126724</v>
      </c>
      <c r="I21" s="25">
        <f>[4]FFIF2014!$E$8</f>
        <v>140298</v>
      </c>
      <c r="J21" s="25">
        <f>[5]FFIF2014!$E$8</f>
        <v>-113826</v>
      </c>
      <c r="K21" s="25">
        <f>[6]FFIF2016!$E$8</f>
        <v>-134349</v>
      </c>
      <c r="L21" s="25">
        <f>[7]FFIF2017!$E$8</f>
        <v>-45737</v>
      </c>
    </row>
    <row r="22" spans="1:12" ht="24.95" customHeight="1" x14ac:dyDescent="0.75">
      <c r="A22" s="31"/>
      <c r="B22" s="36"/>
      <c r="C22" s="23" t="s">
        <v>4</v>
      </c>
      <c r="D22" s="32"/>
      <c r="E22" s="24">
        <v>60052</v>
      </c>
      <c r="F22" s="25">
        <f>[1]FFIF2011!$E$12</f>
        <v>218045</v>
      </c>
      <c r="G22" s="25">
        <f>[2]FFIF2012!$E$12</f>
        <v>-225006</v>
      </c>
      <c r="H22" s="25">
        <f>[3]FFIF2013!$E$12</f>
        <v>66835</v>
      </c>
      <c r="I22" s="25">
        <f>[4]FFIF2014!$E$12</f>
        <v>95243</v>
      </c>
      <c r="J22" s="25">
        <f>[5]FFIF2014!$E$12</f>
        <v>37035</v>
      </c>
      <c r="K22" s="25">
        <f>[6]FFIF2016!$E$12</f>
        <v>17838</v>
      </c>
      <c r="L22" s="25">
        <f>[7]FFIF2017!$E$12</f>
        <v>31332</v>
      </c>
    </row>
    <row r="23" spans="1:12" ht="24.95" hidden="1" customHeight="1" x14ac:dyDescent="0.75">
      <c r="A23" s="31"/>
      <c r="B23" s="36"/>
      <c r="C23" s="23"/>
      <c r="D23" s="27" t="s">
        <v>6</v>
      </c>
      <c r="E23" s="24"/>
      <c r="F23" s="25"/>
      <c r="G23" s="25"/>
      <c r="H23" s="25"/>
      <c r="I23" s="25"/>
      <c r="J23" s="25"/>
      <c r="K23" s="25"/>
      <c r="L23" s="25"/>
    </row>
    <row r="24" spans="1:12" ht="24.95" hidden="1" customHeight="1" x14ac:dyDescent="0.75">
      <c r="A24" s="31"/>
      <c r="B24" s="36"/>
      <c r="C24" s="23"/>
      <c r="D24" s="27" t="s">
        <v>7</v>
      </c>
      <c r="E24" s="24"/>
      <c r="F24" s="25"/>
      <c r="G24" s="25"/>
      <c r="H24" s="25"/>
      <c r="I24" s="25"/>
      <c r="J24" s="25"/>
      <c r="K24" s="25"/>
      <c r="L24" s="25"/>
    </row>
    <row r="25" spans="1:12" ht="24.95" customHeight="1" x14ac:dyDescent="0.75">
      <c r="A25" s="31"/>
      <c r="B25" s="36"/>
      <c r="C25" s="23" t="s">
        <v>5</v>
      </c>
      <c r="D25" s="32"/>
      <c r="E25" s="24">
        <v>-4819</v>
      </c>
      <c r="F25" s="25">
        <f>[1]FFIF2011!$E$21</f>
        <v>12305</v>
      </c>
      <c r="G25" s="37">
        <f>[2]FFIF2012!$E$21</f>
        <v>179315</v>
      </c>
      <c r="H25" s="25">
        <f>[3]FFIF2013!$E$21</f>
        <v>-16001</v>
      </c>
      <c r="I25" s="25">
        <f>[4]FFIF2014!$E$21</f>
        <v>-32135</v>
      </c>
      <c r="J25" s="25">
        <f>[5]FFIF2014!$E$21</f>
        <v>-26330</v>
      </c>
      <c r="K25" s="25">
        <f>[6]FFIF2016!$E$21</f>
        <v>-124159</v>
      </c>
      <c r="L25" s="25">
        <f>[7]FFIF2017!$E$21</f>
        <v>15809</v>
      </c>
    </row>
    <row r="26" spans="1:12" ht="24.95" hidden="1" customHeight="1" x14ac:dyDescent="0.75">
      <c r="A26" s="31"/>
      <c r="B26" s="36"/>
      <c r="C26" s="23"/>
      <c r="D26" s="27" t="s">
        <v>8</v>
      </c>
      <c r="E26" s="24"/>
      <c r="F26" s="25"/>
      <c r="G26" s="37"/>
      <c r="H26" s="25"/>
      <c r="I26" s="25"/>
      <c r="J26" s="25"/>
      <c r="K26" s="25"/>
      <c r="L26" s="25"/>
    </row>
    <row r="27" spans="1:12" ht="24.95" hidden="1" customHeight="1" x14ac:dyDescent="0.75">
      <c r="A27" s="31"/>
      <c r="B27" s="36"/>
      <c r="C27" s="23"/>
      <c r="D27" s="27" t="s">
        <v>9</v>
      </c>
      <c r="E27" s="28"/>
      <c r="F27" s="29"/>
      <c r="G27" s="30"/>
      <c r="H27" s="29"/>
      <c r="I27" s="29"/>
      <c r="J27" s="29"/>
      <c r="K27" s="29"/>
      <c r="L27" s="29"/>
    </row>
    <row r="28" spans="1:12" ht="24.95" customHeight="1" x14ac:dyDescent="0.75">
      <c r="A28" s="31"/>
      <c r="B28" s="36"/>
      <c r="C28" s="23" t="s">
        <v>17</v>
      </c>
      <c r="D28" s="32"/>
      <c r="E28" s="24">
        <v>49851</v>
      </c>
      <c r="F28" s="25">
        <f>[1]FFIF2011!$E$25</f>
        <v>25</v>
      </c>
      <c r="G28" s="37">
        <f>[2]FFIF2012!$E$25</f>
        <v>206028</v>
      </c>
      <c r="H28" s="25">
        <f>[3]FFIF2013!$E$25</f>
        <v>-156990</v>
      </c>
      <c r="I28" s="25">
        <f>[4]FFIF2014!$E$25</f>
        <v>222948</v>
      </c>
      <c r="J28" s="25">
        <f>[5]FFIF2014!$E$25</f>
        <v>-185705</v>
      </c>
      <c r="K28" s="25">
        <f>[6]FFIF2016!$E$25</f>
        <v>150403</v>
      </c>
      <c r="L28" s="25">
        <f>[7]FFIF2017!$E$25</f>
        <v>55416</v>
      </c>
    </row>
    <row r="29" spans="1:12" ht="24.95" hidden="1" customHeight="1" x14ac:dyDescent="0.75">
      <c r="A29" s="31"/>
      <c r="B29" s="36"/>
      <c r="C29" s="23"/>
      <c r="D29" s="27" t="s">
        <v>8</v>
      </c>
      <c r="E29" s="24"/>
      <c r="F29" s="25"/>
      <c r="G29" s="37"/>
      <c r="H29" s="25"/>
      <c r="I29" s="25"/>
      <c r="J29" s="25"/>
      <c r="K29" s="25"/>
      <c r="L29" s="25"/>
    </row>
    <row r="30" spans="1:12" ht="24.95" hidden="1" customHeight="1" x14ac:dyDescent="0.75">
      <c r="A30" s="31"/>
      <c r="B30" s="36"/>
      <c r="C30" s="23"/>
      <c r="D30" s="27" t="s">
        <v>9</v>
      </c>
      <c r="E30" s="28"/>
      <c r="F30" s="29"/>
      <c r="G30" s="30"/>
      <c r="H30" s="29"/>
      <c r="I30" s="29"/>
      <c r="J30" s="29"/>
      <c r="K30" s="29"/>
      <c r="L30" s="29"/>
    </row>
    <row r="31" spans="1:12" ht="24.95" customHeight="1" x14ac:dyDescent="0.75">
      <c r="A31" s="31"/>
      <c r="B31" s="36"/>
      <c r="C31" s="23" t="s">
        <v>10</v>
      </c>
      <c r="D31" s="27"/>
      <c r="E31" s="28">
        <v>0</v>
      </c>
      <c r="F31" s="29">
        <v>0</v>
      </c>
      <c r="G31" s="30">
        <v>0</v>
      </c>
      <c r="H31" s="29">
        <v>0</v>
      </c>
      <c r="I31" s="29"/>
      <c r="J31" s="29"/>
      <c r="K31" s="29"/>
      <c r="L31" s="29"/>
    </row>
    <row r="32" spans="1:12" ht="24.95" customHeight="1" x14ac:dyDescent="0.75">
      <c r="A32" s="31"/>
      <c r="B32" s="36"/>
      <c r="C32" s="23" t="s">
        <v>11</v>
      </c>
      <c r="D32" s="32"/>
      <c r="E32" s="24">
        <v>3276</v>
      </c>
      <c r="F32" s="25">
        <f>[1]FFIF2011!$E$28</f>
        <v>5297</v>
      </c>
      <c r="G32" s="37">
        <f>[2]FFIF2012!$E$28</f>
        <v>3734</v>
      </c>
      <c r="H32" s="25">
        <f>[3]FFIF2013!$E$27+[3]FFIF2013!$E$28</f>
        <v>-397</v>
      </c>
      <c r="I32" s="25">
        <f>[4]FFIF2014!$E$27+[4]FFIF2014!$E$28</f>
        <v>-11289</v>
      </c>
      <c r="J32" s="25">
        <f>[5]FFIF2014!$E$28+[5]FFIF2014!$E$27</f>
        <v>41118</v>
      </c>
      <c r="K32" s="25">
        <f>[6]FFIF2016!$E$27+[6]FFIF2016!$E$28</f>
        <v>3515</v>
      </c>
      <c r="L32" s="25">
        <f>[7]FFIF2017!$E$27+[7]FFIF2017!$E$28</f>
        <v>197705</v>
      </c>
    </row>
    <row r="33" spans="1:12" s="4" customFormat="1" ht="24.95" customHeight="1" x14ac:dyDescent="0.65">
      <c r="A33" s="38"/>
      <c r="B33" s="38"/>
      <c r="C33" s="18" t="s">
        <v>14</v>
      </c>
      <c r="D33" s="38"/>
      <c r="E33" s="39">
        <f t="shared" ref="E33:J33" si="4">+E34+E35+E38+E41+E44+E45</f>
        <v>53347</v>
      </c>
      <c r="F33" s="40">
        <f t="shared" si="4"/>
        <v>54122</v>
      </c>
      <c r="G33" s="40">
        <f t="shared" si="4"/>
        <v>151847</v>
      </c>
      <c r="H33" s="40">
        <f t="shared" si="4"/>
        <v>46232</v>
      </c>
      <c r="I33" s="40">
        <f t="shared" si="4"/>
        <v>11054</v>
      </c>
      <c r="J33" s="40">
        <f t="shared" si="4"/>
        <v>91175</v>
      </c>
      <c r="K33" s="40">
        <f t="shared" ref="K33:L33" si="5">+K34+K35+K38+K41+K44+K45</f>
        <v>165334</v>
      </c>
      <c r="L33" s="40">
        <f t="shared" si="5"/>
        <v>-53271</v>
      </c>
    </row>
    <row r="34" spans="1:12" ht="24.95" customHeight="1" x14ac:dyDescent="0.75">
      <c r="A34" s="41"/>
      <c r="B34" s="41"/>
      <c r="C34" s="23" t="s">
        <v>3</v>
      </c>
      <c r="D34" s="31"/>
      <c r="E34" s="42">
        <v>0</v>
      </c>
      <c r="F34" s="43">
        <v>0</v>
      </c>
      <c r="G34" s="43">
        <v>0</v>
      </c>
      <c r="H34" s="43">
        <v>0</v>
      </c>
      <c r="I34" s="43"/>
      <c r="J34" s="43"/>
      <c r="K34" s="43"/>
      <c r="L34" s="43"/>
    </row>
    <row r="35" spans="1:12" ht="24.95" customHeight="1" x14ac:dyDescent="0.75">
      <c r="A35" s="41"/>
      <c r="B35" s="41"/>
      <c r="C35" s="23" t="s">
        <v>4</v>
      </c>
      <c r="D35" s="32"/>
      <c r="E35" s="44">
        <v>-49162</v>
      </c>
      <c r="F35" s="45">
        <f>[1]FFIF2011!$G$12</f>
        <v>-2484</v>
      </c>
      <c r="G35" s="45">
        <f>[2]FFIF2012!$G$12</f>
        <v>12534</v>
      </c>
      <c r="H35" s="45">
        <f>[3]FFIF2013!$G$12</f>
        <v>6917</v>
      </c>
      <c r="I35" s="45">
        <f>[4]FFIF2014!$G$12</f>
        <v>11559</v>
      </c>
      <c r="J35" s="45">
        <f>[5]FFIF2014!$G$12</f>
        <v>-20147</v>
      </c>
      <c r="K35" s="45">
        <f>[6]FFIF2016!$G$12</f>
        <v>-76</v>
      </c>
      <c r="L35" s="45">
        <f>[7]FFIF2017!$G$12</f>
        <v>2766</v>
      </c>
    </row>
    <row r="36" spans="1:12" ht="24.95" hidden="1" customHeight="1" x14ac:dyDescent="0.75">
      <c r="A36" s="41"/>
      <c r="B36" s="41"/>
      <c r="C36" s="23"/>
      <c r="D36" s="27" t="s">
        <v>6</v>
      </c>
      <c r="E36" s="44"/>
      <c r="F36" s="45"/>
      <c r="G36" s="45"/>
      <c r="H36" s="45"/>
      <c r="I36" s="45"/>
      <c r="J36" s="45"/>
      <c r="K36" s="45"/>
      <c r="L36" s="45"/>
    </row>
    <row r="37" spans="1:12" ht="24.95" hidden="1" customHeight="1" x14ac:dyDescent="0.75">
      <c r="A37" s="41"/>
      <c r="B37" s="41"/>
      <c r="C37" s="23"/>
      <c r="D37" s="27" t="s">
        <v>7</v>
      </c>
      <c r="E37" s="44"/>
      <c r="F37" s="45"/>
      <c r="G37" s="45"/>
      <c r="H37" s="45"/>
      <c r="I37" s="45"/>
      <c r="J37" s="45"/>
      <c r="K37" s="45"/>
      <c r="L37" s="45"/>
    </row>
    <row r="38" spans="1:12" ht="24.95" customHeight="1" x14ac:dyDescent="0.75">
      <c r="A38" s="41"/>
      <c r="B38" s="41"/>
      <c r="C38" s="23" t="s">
        <v>5</v>
      </c>
      <c r="D38" s="32"/>
      <c r="E38" s="44">
        <v>74369</v>
      </c>
      <c r="F38" s="45">
        <f>[1]FFIF2011!$G$21</f>
        <v>55119</v>
      </c>
      <c r="G38" s="45">
        <f>[2]FFIF2012!$G$21</f>
        <v>121610</v>
      </c>
      <c r="H38" s="45">
        <f>[3]FFIF2013!$G$21</f>
        <v>93620</v>
      </c>
      <c r="I38" s="45">
        <f>[4]FFIF2014!$G$21</f>
        <v>-32566</v>
      </c>
      <c r="J38" s="45">
        <f>[5]FFIF2014!$G$21</f>
        <v>47541</v>
      </c>
      <c r="K38" s="45">
        <f>[6]FFIF2016!$G$21</f>
        <v>132592</v>
      </c>
      <c r="L38" s="45">
        <f>[7]FFIF2017!$G$21</f>
        <v>-68219</v>
      </c>
    </row>
    <row r="39" spans="1:12" ht="24.95" hidden="1" customHeight="1" x14ac:dyDescent="0.75">
      <c r="A39" s="41"/>
      <c r="B39" s="41"/>
      <c r="C39" s="23"/>
      <c r="D39" s="27" t="s">
        <v>8</v>
      </c>
      <c r="E39" s="44"/>
      <c r="F39" s="45"/>
      <c r="G39" s="45"/>
      <c r="H39" s="45"/>
      <c r="I39" s="45"/>
      <c r="J39" s="45"/>
      <c r="K39" s="45"/>
      <c r="L39" s="45"/>
    </row>
    <row r="40" spans="1:12" ht="24.95" hidden="1" customHeight="1" x14ac:dyDescent="0.75">
      <c r="A40" s="41"/>
      <c r="B40" s="41"/>
      <c r="C40" s="23"/>
      <c r="D40" s="27" t="s">
        <v>9</v>
      </c>
      <c r="E40" s="42"/>
      <c r="F40" s="43"/>
      <c r="G40" s="43"/>
      <c r="H40" s="43"/>
      <c r="I40" s="43"/>
      <c r="J40" s="43"/>
      <c r="K40" s="43"/>
      <c r="L40" s="43"/>
    </row>
    <row r="41" spans="1:12" ht="24.95" customHeight="1" x14ac:dyDescent="0.75">
      <c r="A41" s="41"/>
      <c r="B41" s="41"/>
      <c r="C41" s="23" t="s">
        <v>17</v>
      </c>
      <c r="D41" s="32"/>
      <c r="E41" s="44">
        <v>29363</v>
      </c>
      <c r="F41" s="45">
        <f>[1]FFIF2011!$G$25</f>
        <v>-4096</v>
      </c>
      <c r="G41" s="45">
        <f>[2]FFIF2012!$G$25</f>
        <v>27233</v>
      </c>
      <c r="H41" s="45">
        <f>[3]FFIF2013!$G$25</f>
        <v>-55787</v>
      </c>
      <c r="I41" s="45">
        <f>[4]FFIF2014!$G$25</f>
        <v>32097</v>
      </c>
      <c r="J41" s="45">
        <f>[5]FFIF2014!$G$25</f>
        <v>23760</v>
      </c>
      <c r="K41" s="45">
        <f>[6]FFIF2016!$G$25</f>
        <v>34146</v>
      </c>
      <c r="L41" s="45">
        <f>[7]FFIF2017!$G$25</f>
        <v>34870</v>
      </c>
    </row>
    <row r="42" spans="1:12" ht="24.95" hidden="1" customHeight="1" x14ac:dyDescent="0.75">
      <c r="A42" s="41"/>
      <c r="B42" s="41"/>
      <c r="C42" s="23"/>
      <c r="D42" s="27" t="s">
        <v>8</v>
      </c>
      <c r="E42" s="44"/>
      <c r="F42" s="45"/>
      <c r="G42" s="45"/>
      <c r="H42" s="45"/>
      <c r="I42" s="45"/>
      <c r="J42" s="45"/>
      <c r="K42" s="45"/>
      <c r="L42" s="45"/>
    </row>
    <row r="43" spans="1:12" ht="24.95" hidden="1" customHeight="1" x14ac:dyDescent="0.75">
      <c r="A43" s="41"/>
      <c r="B43" s="41"/>
      <c r="C43" s="23"/>
      <c r="D43" s="27" t="s">
        <v>9</v>
      </c>
      <c r="E43" s="42"/>
      <c r="F43" s="43"/>
      <c r="G43" s="43"/>
      <c r="H43" s="43"/>
      <c r="I43" s="43"/>
      <c r="J43" s="43"/>
      <c r="K43" s="43"/>
      <c r="L43" s="43"/>
    </row>
    <row r="44" spans="1:12" ht="24.95" customHeight="1" x14ac:dyDescent="0.75">
      <c r="A44" s="41"/>
      <c r="B44" s="41"/>
      <c r="C44" s="23" t="s">
        <v>10</v>
      </c>
      <c r="D44" s="27"/>
      <c r="E44" s="42">
        <v>0</v>
      </c>
      <c r="F44" s="43">
        <v>0</v>
      </c>
      <c r="G44" s="46">
        <v>0</v>
      </c>
      <c r="H44" s="43">
        <v>0</v>
      </c>
      <c r="I44" s="43"/>
      <c r="J44" s="43"/>
      <c r="K44" s="43"/>
      <c r="L44" s="43"/>
    </row>
    <row r="45" spans="1:12" s="2" customFormat="1" ht="24.95" customHeight="1" x14ac:dyDescent="0.75">
      <c r="A45" s="47"/>
      <c r="B45" s="47"/>
      <c r="C45" s="48" t="s">
        <v>11</v>
      </c>
      <c r="D45" s="49"/>
      <c r="E45" s="50">
        <v>-1223</v>
      </c>
      <c r="F45" s="51">
        <v>5583</v>
      </c>
      <c r="G45" s="51">
        <f>[2]FFIF2012!$G$28</f>
        <v>-9530</v>
      </c>
      <c r="H45" s="51">
        <f>[3]FFIF2013!$G$27+[3]FFIF2013!$G$28</f>
        <v>1482</v>
      </c>
      <c r="I45" s="51">
        <f>[4]FFIF2014!$G$27+[4]FFIF2014!$G$28</f>
        <v>-36</v>
      </c>
      <c r="J45" s="51">
        <f>[5]FFIF2014!$G$28+[5]FFIF2014!$G$27</f>
        <v>40021</v>
      </c>
      <c r="K45" s="51">
        <f>[6]FFIF2016!$G$27+[6]FFIF2016!$G$28</f>
        <v>-1328</v>
      </c>
      <c r="L45" s="51">
        <f>[7]FFIF2017!$G$27+[7]FFIF2017!$G$28</f>
        <v>-22688</v>
      </c>
    </row>
    <row r="46" spans="1:12" s="6" customFormat="1" ht="24.95" customHeight="1" x14ac:dyDescent="0.2">
      <c r="A46" s="52" t="s">
        <v>16</v>
      </c>
      <c r="B46" s="52"/>
      <c r="C46" s="52"/>
      <c r="D46" s="52"/>
      <c r="E46" s="53">
        <f t="shared" ref="E46:J46" si="6">E7+E20+E33</f>
        <v>877051</v>
      </c>
      <c r="F46" s="54">
        <f t="shared" si="6"/>
        <v>555145</v>
      </c>
      <c r="G46" s="54">
        <f t="shared" si="6"/>
        <v>799267</v>
      </c>
      <c r="H46" s="54">
        <f t="shared" si="6"/>
        <v>14497</v>
      </c>
      <c r="I46" s="54">
        <f t="shared" si="6"/>
        <v>540261</v>
      </c>
      <c r="J46" s="54">
        <f t="shared" si="6"/>
        <v>-166035</v>
      </c>
      <c r="K46" s="54">
        <f t="shared" ref="K46" si="7">K7+K20+K33</f>
        <v>419725</v>
      </c>
      <c r="L46" s="54">
        <f>L7+L20+L33</f>
        <v>865492</v>
      </c>
    </row>
    <row r="47" spans="1:12" ht="23.1" customHeight="1" x14ac:dyDescent="0.75">
      <c r="F47" s="56"/>
      <c r="G47" s="56"/>
      <c r="H47" s="56"/>
      <c r="I47" s="56"/>
      <c r="J47" s="56"/>
      <c r="K47" s="56"/>
    </row>
    <row r="48" spans="1:12" ht="20.100000000000001" customHeight="1" x14ac:dyDescent="0.75"/>
    <row r="49" ht="24.95" customHeight="1" x14ac:dyDescent="0.75"/>
    <row r="50" ht="24.95" customHeight="1" x14ac:dyDescent="0.75"/>
    <row r="51" ht="24.95" customHeight="1" x14ac:dyDescent="0.75"/>
    <row r="52" ht="24.95" customHeight="1" x14ac:dyDescent="0.75"/>
    <row r="53" ht="24.95" customHeight="1" x14ac:dyDescent="0.75"/>
    <row r="54" ht="24.95" customHeight="1" x14ac:dyDescent="0.75"/>
    <row r="55" ht="24.95" customHeight="1" x14ac:dyDescent="0.75"/>
    <row r="56" ht="24.95" customHeight="1" x14ac:dyDescent="0.75"/>
    <row r="57" ht="24.95" customHeight="1" x14ac:dyDescent="0.75"/>
    <row r="58" ht="24.95" customHeight="1" x14ac:dyDescent="0.75"/>
    <row r="59" ht="24.95" customHeight="1" x14ac:dyDescent="0.75"/>
    <row r="60" ht="24.95" customHeight="1" x14ac:dyDescent="0.75"/>
    <row r="61" ht="24.95" customHeight="1" x14ac:dyDescent="0.75"/>
    <row r="62" ht="24.95" customHeight="1" x14ac:dyDescent="0.75"/>
    <row r="63" ht="24.95" customHeight="1" x14ac:dyDescent="0.75"/>
    <row r="64" ht="24.95" customHeight="1" x14ac:dyDescent="0.75"/>
    <row r="65" ht="24.95" customHeight="1" x14ac:dyDescent="0.75"/>
    <row r="66" ht="24.95" customHeight="1" x14ac:dyDescent="0.75"/>
    <row r="67" ht="24.95" customHeight="1" x14ac:dyDescent="0.75"/>
    <row r="68" ht="24.95" customHeight="1" x14ac:dyDescent="0.75"/>
    <row r="69" ht="24.95" customHeight="1" x14ac:dyDescent="0.75"/>
    <row r="70" ht="24.95" customHeight="1" x14ac:dyDescent="0.75"/>
    <row r="71" ht="24.95" customHeight="1" x14ac:dyDescent="0.75"/>
    <row r="72" ht="24.95" customHeight="1" x14ac:dyDescent="0.75"/>
    <row r="73" ht="24.95" customHeight="1" x14ac:dyDescent="0.75"/>
    <row r="74" ht="24.95" customHeight="1" x14ac:dyDescent="0.75"/>
    <row r="75" ht="24.95" customHeight="1" x14ac:dyDescent="0.75"/>
    <row r="76" ht="24.95" customHeight="1" x14ac:dyDescent="0.75"/>
    <row r="77" ht="24.95" customHeight="1" x14ac:dyDescent="0.75"/>
    <row r="78" ht="24.95" customHeight="1" x14ac:dyDescent="0.75"/>
    <row r="79" ht="24.95" customHeight="1" x14ac:dyDescent="0.75"/>
    <row r="80" ht="24.95" customHeight="1" x14ac:dyDescent="0.75"/>
    <row r="81" ht="24.95" customHeight="1" x14ac:dyDescent="0.75"/>
    <row r="82" ht="24.95" customHeight="1" x14ac:dyDescent="0.75"/>
    <row r="83" ht="24.95" customHeight="1" x14ac:dyDescent="0.75"/>
    <row r="84" ht="24.95" customHeight="1" x14ac:dyDescent="0.75"/>
    <row r="85" ht="24.95" customHeight="1" x14ac:dyDescent="0.75"/>
    <row r="86" ht="24.95" customHeight="1" x14ac:dyDescent="0.75"/>
    <row r="87" ht="24.95" customHeight="1" x14ac:dyDescent="0.75"/>
    <row r="88" ht="24.95" customHeight="1" x14ac:dyDescent="0.75"/>
    <row r="89" ht="24.95" customHeight="1" x14ac:dyDescent="0.75"/>
    <row r="90" ht="24.95" customHeight="1" x14ac:dyDescent="0.75"/>
    <row r="91" ht="24.95" customHeight="1" x14ac:dyDescent="0.75"/>
    <row r="92" ht="24.95" customHeight="1" x14ac:dyDescent="0.75"/>
    <row r="93" ht="24.95" customHeight="1" x14ac:dyDescent="0.75"/>
    <row r="94" ht="24.95" customHeight="1" x14ac:dyDescent="0.75"/>
    <row r="95" ht="24.95" customHeight="1" x14ac:dyDescent="0.75"/>
    <row r="96" ht="24.95" customHeight="1" x14ac:dyDescent="0.75"/>
    <row r="97" ht="24.95" customHeight="1" x14ac:dyDescent="0.75"/>
    <row r="98" ht="24.95" customHeight="1" x14ac:dyDescent="0.75"/>
    <row r="99" ht="24.95" customHeight="1" x14ac:dyDescent="0.75"/>
    <row r="100" ht="24.95" customHeight="1" x14ac:dyDescent="0.75"/>
    <row r="101" ht="24.95" customHeight="1" x14ac:dyDescent="0.75"/>
    <row r="102" ht="24.95" customHeight="1" x14ac:dyDescent="0.75"/>
    <row r="103" ht="24.95" customHeight="1" x14ac:dyDescent="0.75"/>
    <row r="104" ht="24.95" customHeight="1" x14ac:dyDescent="0.75"/>
    <row r="105" ht="24.95" customHeight="1" x14ac:dyDescent="0.75"/>
    <row r="106" ht="24.95" customHeight="1" x14ac:dyDescent="0.75"/>
    <row r="107" ht="24.95" customHeight="1" x14ac:dyDescent="0.75"/>
    <row r="108" ht="24.95" customHeight="1" x14ac:dyDescent="0.75"/>
    <row r="109" ht="24.95" customHeight="1" x14ac:dyDescent="0.75"/>
    <row r="110" ht="24.95" customHeight="1" x14ac:dyDescent="0.75"/>
    <row r="111" ht="24.95" customHeight="1" x14ac:dyDescent="0.75"/>
    <row r="112" ht="24.95" customHeight="1" x14ac:dyDescent="0.75"/>
    <row r="113" ht="24.95" customHeight="1" x14ac:dyDescent="0.75"/>
    <row r="114" ht="24.95" customHeight="1" x14ac:dyDescent="0.75"/>
    <row r="115" ht="24.95" customHeight="1" x14ac:dyDescent="0.75"/>
    <row r="116" ht="24.95" customHeight="1" x14ac:dyDescent="0.75"/>
    <row r="117" ht="24.95" customHeight="1" x14ac:dyDescent="0.75"/>
    <row r="118" ht="24.95" customHeight="1" x14ac:dyDescent="0.75"/>
    <row r="119" ht="24.95" customHeight="1" x14ac:dyDescent="0.75"/>
    <row r="120" ht="24.95" customHeight="1" x14ac:dyDescent="0.75"/>
  </sheetData>
  <mergeCells count="2">
    <mergeCell ref="A3:L3"/>
    <mergeCell ref="A1:L1"/>
  </mergeCells>
  <phoneticPr fontId="1" type="noConversion"/>
  <printOptions horizontalCentered="1"/>
  <pageMargins left="1" right="0.3" top="0.5" bottom="0.5" header="0" footer="0"/>
  <pageSetup paperSize="9" scale="49" orientation="portrait" r:id="rId1"/>
  <headerFooter alignWithMargins="0">
    <oddHeader xml:space="preserve">&amp;R&amp;"Browallia News,Regular"&amp;30 &amp;"Browallia New,Regular"&amp;28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C7"/>
  <sheetViews>
    <sheetView workbookViewId="0">
      <selection activeCell="C5" sqref="C5:C7"/>
    </sheetView>
  </sheetViews>
  <sheetFormatPr defaultRowHeight="15" x14ac:dyDescent="0.2"/>
  <sheetData>
    <row r="5" spans="3:3" x14ac:dyDescent="0.2">
      <c r="C5" t="s">
        <v>1</v>
      </c>
    </row>
    <row r="7" spans="3:3" x14ac:dyDescent="0.2">
      <c r="C7" t="s">
        <v>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memo</vt:lpstr>
      <vt:lpstr>Sheet1!Print_Area</vt:lpstr>
    </vt:vector>
  </TitlesOfParts>
  <Company>NESDB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กองวิเคราะห์และประมาณการเศรษฐกิจ</dc:creator>
  <cp:lastModifiedBy>Ratikan Prakamthong</cp:lastModifiedBy>
  <cp:lastPrinted>2019-03-18T08:29:36Z</cp:lastPrinted>
  <dcterms:created xsi:type="dcterms:W3CDTF">1998-02-11T18:49:39Z</dcterms:created>
  <dcterms:modified xsi:type="dcterms:W3CDTF">2019-03-18T08:29:46Z</dcterms:modified>
</cp:coreProperties>
</file>